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8"/>
  <workbookPr codeName="Sellest_töövihikust" defaultThemeVersion="166925"/>
  <mc:AlternateContent xmlns:mc="http://schemas.openxmlformats.org/markup-compatibility/2006">
    <mc:Choice Requires="x15">
      <x15ac:absPath xmlns:x15ac="http://schemas.microsoft.com/office/spreadsheetml/2010/11/ac" url="C:\Users\somkt84225\Downloads\"/>
    </mc:Choice>
  </mc:AlternateContent>
  <xr:revisionPtr revIDLastSave="76" documentId="8_{0F460E5E-0E62-42DB-99EF-176C94507DC9}" xr6:coauthVersionLast="47" xr6:coauthVersionMax="47" xr10:uidLastSave="{7C77E457-ACD1-45BB-A3ED-60B6839D6046}"/>
  <bookViews>
    <workbookView xWindow="450" yWindow="720" windowWidth="18750" windowHeight="10080" tabRatio="610" xr2:uid="{B2421415-3C2A-4174-9ADD-142A14FC27FA}"/>
  </bookViews>
  <sheets>
    <sheet name="Arvestuste alused" sheetId="1" r:id="rId1"/>
    <sheet name="Juhised"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F22" i="1"/>
  <c r="F20" i="1"/>
  <c r="F24" i="1"/>
  <c r="F26" i="1"/>
  <c r="C63" i="1" l="1"/>
  <c r="C59" i="1"/>
  <c r="C55" i="1"/>
  <c r="C50" i="1"/>
  <c r="C46" i="1"/>
  <c r="C42" i="1"/>
  <c r="C54" i="1" l="1"/>
  <c r="C41" i="1"/>
  <c r="F19" i="1"/>
  <c r="F17" i="1"/>
  <c r="F16" i="1"/>
  <c r="F12" i="1"/>
  <c r="F13" i="1"/>
  <c r="F14" i="1"/>
  <c r="F11" i="1"/>
  <c r="F21" i="1"/>
  <c r="F25" i="1"/>
  <c r="F28" i="1"/>
  <c r="F29" i="1"/>
  <c r="F30" i="1"/>
  <c r="F31" i="1"/>
  <c r="F33" i="1"/>
  <c r="F34" i="1"/>
  <c r="F35" i="1"/>
  <c r="F36" i="1"/>
  <c r="A16" i="1"/>
  <c r="F18" i="1" l="1"/>
  <c r="F32" i="1"/>
  <c r="F10" i="1"/>
  <c r="F27" i="1"/>
  <c r="F15" i="1"/>
  <c r="F37" i="1" l="1"/>
  <c r="B3" i="1" s="1"/>
  <c r="C68" i="1"/>
</calcChain>
</file>

<file path=xl/sharedStrings.xml><?xml version="1.0" encoding="utf-8"?>
<sst xmlns="http://schemas.openxmlformats.org/spreadsheetml/2006/main" count="130" uniqueCount="86">
  <si>
    <r>
      <t xml:space="preserve">Taotluse põhiteema: 
</t>
    </r>
    <r>
      <rPr>
        <b/>
        <sz val="12"/>
        <color theme="4" tint="-0.249977111117893"/>
        <rFont val="Calibri"/>
        <family val="2"/>
        <charset val="186"/>
        <scheme val="minor"/>
      </rPr>
      <t>Julgeolekumaksu rakendamisega seotud tegevuste lisakulud 2025. aastal</t>
    </r>
  </si>
  <si>
    <r>
      <rPr>
        <b/>
        <sz val="12"/>
        <color rgb="FF000000"/>
        <rFont val="Calibri"/>
        <scheme val="minor"/>
      </rPr>
      <t>Asutuse nimi:</t>
    </r>
    <r>
      <rPr>
        <b/>
        <sz val="12"/>
        <color rgb="FF305496"/>
        <rFont val="Calibri"/>
        <scheme val="minor"/>
      </rPr>
      <t xml:space="preserve"> 
Tervise ja Heaolu Infosüsteemide Keskus</t>
    </r>
  </si>
  <si>
    <t>Taotluse koostamise kuupäev:</t>
  </si>
  <si>
    <t>Taotletud kogusumma</t>
  </si>
  <si>
    <t>lisandub käibemaks</t>
  </si>
  <si>
    <t>Koostaja kontaktandmed:</t>
  </si>
  <si>
    <t>NB! IT INVESTEERING</t>
  </si>
  <si>
    <t>Nimi</t>
  </si>
  <si>
    <t>Epp Laanepõld</t>
  </si>
  <si>
    <t>E-post</t>
  </si>
  <si>
    <t>epp.laanepold@tehik.ee</t>
  </si>
  <si>
    <t>Arvestused</t>
  </si>
  <si>
    <t>Kulude sisu</t>
  </si>
  <si>
    <t>Ühik</t>
  </si>
  <si>
    <t>Täiendavad selgitused</t>
  </si>
  <si>
    <t xml:space="preserve">kogus </t>
  </si>
  <si>
    <t>ametikohtade arv</t>
  </si>
  <si>
    <t>määr
(eurot)</t>
  </si>
  <si>
    <t>kulu kokku (eurot)</t>
  </si>
  <si>
    <t>Tööjõukulu</t>
  </si>
  <si>
    <t>Nimetus</t>
  </si>
  <si>
    <t>ametikoht</t>
  </si>
  <si>
    <t>…</t>
  </si>
  <si>
    <t>Töökoha majandamiskulud</t>
  </si>
  <si>
    <t>Töökoha majandamiskulud  - TEHIK</t>
  </si>
  <si>
    <t>Ostetavad olulisemad teenused</t>
  </si>
  <si>
    <t>Analüüsi ja arenduste maksumus baseerub hinnapakkumisel.</t>
  </si>
  <si>
    <t>Eelanalüüs, projekti- ja arhitektuuriplaani loomine</t>
  </si>
  <si>
    <t>tund</t>
  </si>
  <si>
    <t>Vajaduste analüüs, tehnilise disaini koostamine, arhitektuuri komponent diagramm , teenuse üldine kirjeldus, andmeobjektide sõltuvuste analüüs.</t>
  </si>
  <si>
    <t>Detailanalüüs, seadistusreeglid</t>
  </si>
  <si>
    <t xml:space="preserve">Luuakse uued ärireeglid, mida tuleb arvestada arvutus- ja makseprotsessis (arvutusloogika muudatus, tulumaksugruppide muudatuse, deklaratsioonide esitamise loogika muudatus). Muudatus mõjutab pensionite (sh välispensionite) , lapse puhkepäevade, kahjuhüvitise ning vanemahüvitise kui ka pensionikindlustuse väljamaksete ja deklareerimise protsesse. Analüüsi käigus koostatakse sisend arendusteks, kuna korrektse maksuarvutuse tulemuse saavutamiseks tuleb tänase ühe tehte asemele kolm tehet, siis lisaks arvutusmahu suurenemisele, suureneb ka süsteemi keerukus ning tuleb leida lahendused, et arvestusprotsess ei pikeneks üle kriitilise piiri ja deklaratsioonide andmemahud ei kasvaks oluliselt.  </t>
  </si>
  <si>
    <t>Julgeolekumaksu rakendamise realiseerimine SKAIS2 ja seotud infosüsteemides</t>
  </si>
  <si>
    <t>Arendused teostatakse Sotsiaalkaitse infosüsteemides SKAIS2 ja iseteeninduses. Uue arvutusloogika arendamine (tänase ühe arvutustehte asemele on vaja luua kolm tehteline arvutus), juurde luuakse uus kinnipidamine (eraldi residendile ja mitteresidendile), maksu deklareerimiseks täiendatakse kehtivaid TSD vorme (nii lisa 1 kui lisa 2). Tegevused: andmebaasi disain, kasutuslugude kirjeldamine, ärinõuded ja piirangud, ärireeglite kirjeldamine, tehnilise teenuse kirjeldus(vajadusel API), protsessi kirjeldus, andmeobjektide realiseerimine, funktsionaalsuse realisatsioon, unit-testide realiseerimine, feature flagide nimekirja koostamine, nende haldus, andmevahetuse täiendamine tulenevalt täienenud andmeobjektidest, mittefunktsionaalsete nõuete rakendamine (sh logide lisamine ja kuvamine, logimise standardkomponentide rakendamine kogu logiahela ulatuses, rakenduse komponentide konfigureerimine käivitamisel, UTF-8 kodeeringu kasutamine, keskkonnapõhiste muutujate defineerimine ja seadistamine, HTML injectoni vältimine, monitooringu täiendamine), paigaldus ja administreerimisjuhendi koostamine (sh varundusskriptid, seadistusparameetrite kirjeldus, nõuded rakenduse komponentidele, GITLAB CD/CI automaatvoogude seadistamine ja rakendamine).</t>
  </si>
  <si>
    <t>Julgeolekumaksu kuvamine asjassepuutuvates infosüsteemides</t>
  </si>
  <si>
    <t>Kasutajaliidese disain, ärinõuete integratsioon teistesse moodulitesse, rront-end arendusreeglite rakendamine, HTML5 ja CSS3 ühilduvuse tagamine, Veera disainisüsteemi rakendamine.</t>
  </si>
  <si>
    <t>Massmaksete protsessi jõudluse parendus tulenevalt julgeolekumaksu komponendi lisandumisest</t>
  </si>
  <si>
    <t>Paralleelne finantsarvestus, SQL loogika ümberkorraldamine, protsesside ressursside ümberstruktureerimine läbi päringute ja serveri ressursikasutuse optimeerimise.</t>
  </si>
  <si>
    <t>Finantsmooduli EBS arendused</t>
  </si>
  <si>
    <t>Arenduste teostamine finantsmoodulis EBS.</t>
  </si>
  <si>
    <t>Testimine</t>
  </si>
  <si>
    <t>Arendajapoolne testimine. automaattestide kirjeldamine ja rakendamine, kasutajatestide kirjeldus ja nende läbiviimine, regressioonitestide kirjeldus ja nende läbiviimine, testraportite koostamine, jõudlustestide koostamine ja rakendamine.</t>
  </si>
  <si>
    <t>Turvatestid</t>
  </si>
  <si>
    <r>
      <rPr>
        <sz val="11"/>
        <color rgb="FF000000"/>
        <rFont val="Calibri"/>
        <scheme val="minor"/>
      </rPr>
      <t xml:space="preserve">Turvatesti mahuhinnang baseerub eelnevalt analoogse suurusjärgu turvatestide mahtudel. 
</t>
    </r>
    <r>
      <rPr>
        <b/>
        <sz val="11"/>
        <color rgb="FF000000"/>
        <rFont val="Calibri"/>
        <scheme val="minor"/>
      </rPr>
      <t>Tunnihind on vastavalt raamlepingule.</t>
    </r>
  </si>
  <si>
    <t>Sotsiaal- ja tervishoiuteenused</t>
  </si>
  <si>
    <t>Muud kulud</t>
  </si>
  <si>
    <t>Kokku taotletud</t>
  </si>
  <si>
    <t>KAIS jaotus</t>
  </si>
  <si>
    <t>Programm/programmi tegevus 
(nimetus)</t>
  </si>
  <si>
    <t>Programmi tegevus (kood)</t>
  </si>
  <si>
    <t>2024-2025</t>
  </si>
  <si>
    <t>XX tulemusvaldkond</t>
  </si>
  <si>
    <t>XX programm</t>
  </si>
  <si>
    <t>XX programmi tegevus</t>
  </si>
  <si>
    <t>Programmi tegevuse nimetus</t>
  </si>
  <si>
    <t>Programmi nimetus</t>
  </si>
  <si>
    <t>Tervise tulemusvaldkond</t>
  </si>
  <si>
    <t>Investeering</t>
  </si>
  <si>
    <t>Juhised lehe "Arvestuse alused" täitmiseks:</t>
  </si>
  <si>
    <t>Andmed sisestada kollase taustaga lahtritesse.</t>
  </si>
  <si>
    <t>Märkida taotluse põhiteema lühidalt ja kokkuvõtlikult.</t>
  </si>
  <si>
    <t>Sisestada asutuse täisnimi ning koostaja kontaktandmed (vajadusel lisainfo küsimiseks).</t>
  </si>
  <si>
    <t>Tabel "Arvestused"</t>
  </si>
  <si>
    <t>Tööjõukulu (tabeli nummerdatud veergude kaupa) täidetavad lahtrid:</t>
  </si>
  <si>
    <t>1 - kulude sisu (sisestada ametikoha või sama nimetusega ametikohtade nimetus)</t>
  </si>
  <si>
    <t>3; 7 - ametikohtade arv (sisestada ametikohtade arv)</t>
  </si>
  <si>
    <t>4; 8 - määr (sisestada kavandatav palgamäär bruto)</t>
  </si>
  <si>
    <t>5; 9 - kogus (sisestada kuude arv, mille osas tööjõukulud tekivad - nt terve aasta puhul 12, ühe kvartali korral 3 jne)</t>
  </si>
  <si>
    <t>11 - täiendavad selgitused (sisestada täiendav info, mis selgitab vajadust)</t>
  </si>
  <si>
    <r>
      <t>Töökoha majandamiskulud</t>
    </r>
    <r>
      <rPr>
        <b/>
        <i/>
        <vertAlign val="superscript"/>
        <sz val="11"/>
        <color theme="1"/>
        <rFont val="Calibri"/>
        <family val="2"/>
        <charset val="186"/>
        <scheme val="minor"/>
      </rPr>
      <t>1</t>
    </r>
    <r>
      <rPr>
        <b/>
        <i/>
        <sz val="11"/>
        <color theme="1"/>
        <rFont val="Calibri"/>
        <family val="2"/>
        <charset val="186"/>
        <scheme val="minor"/>
      </rPr>
      <t xml:space="preserve"> (tabeli nummerdatud veergude kaupa) täidetavad lahtrid:</t>
    </r>
  </si>
  <si>
    <t>3; 7 - ametikohtade arv (sisestada ametikohtade arv või muu ühiku kogus)</t>
  </si>
  <si>
    <t>4; 8 - määr (sisestada töökohakulu ühe kuu määr ametikoha või mõne muu ühiku kohta)</t>
  </si>
  <si>
    <t>5; 9 - kogus (sisestada kuude arv, mille osas töökohakulud tekivad - nt terve aasta puhul 12, ühe kvartali korral 3 jne)</t>
  </si>
  <si>
    <t>12 - täiendavad selgitused (sisestada täiendav info, mis selgitab vajadust)</t>
  </si>
  <si>
    <r>
      <t xml:space="preserve">Töökoha majandamiskulud täidetakse nii </t>
    </r>
    <r>
      <rPr>
        <i/>
        <u/>
        <sz val="11"/>
        <color theme="1"/>
        <rFont val="Calibri"/>
        <family val="2"/>
        <charset val="186"/>
        <scheme val="minor"/>
      </rPr>
      <t>asutuse enda</t>
    </r>
    <r>
      <rPr>
        <i/>
        <sz val="11"/>
        <color theme="1"/>
        <rFont val="Calibri"/>
        <family val="2"/>
        <charset val="186"/>
        <scheme val="minor"/>
      </rPr>
      <t xml:space="preserve">, kui ka </t>
    </r>
    <r>
      <rPr>
        <i/>
        <u/>
        <sz val="11"/>
        <color theme="1"/>
        <rFont val="Calibri"/>
        <family val="2"/>
        <charset val="186"/>
        <scheme val="minor"/>
      </rPr>
      <t>TEHIKu kaasnevate</t>
    </r>
    <r>
      <rPr>
        <i/>
        <sz val="11"/>
        <color theme="1"/>
        <rFont val="Calibri"/>
        <family val="2"/>
        <charset val="186"/>
        <scheme val="minor"/>
      </rPr>
      <t xml:space="preserve"> töökohakulude osas. Kui töökoha majandamiskulud ei ole seotud töökohtade arvuga, vaid mingi muu näitajaga, siis kavandada kulud jaotuse "Kuud kulud" all.</t>
    </r>
  </si>
  <si>
    <r>
      <t>Ostetavad olulisemad teenused</t>
    </r>
    <r>
      <rPr>
        <b/>
        <i/>
        <vertAlign val="superscript"/>
        <sz val="11"/>
        <color theme="1"/>
        <rFont val="Calibri"/>
        <family val="2"/>
        <charset val="186"/>
        <scheme val="minor"/>
      </rPr>
      <t>2</t>
    </r>
    <r>
      <rPr>
        <b/>
        <i/>
        <sz val="11"/>
        <color theme="1"/>
        <rFont val="Calibri"/>
        <family val="2"/>
        <charset val="186"/>
        <scheme val="minor"/>
      </rPr>
      <t>; sotsiaal- ja tervishoiuteenused</t>
    </r>
    <r>
      <rPr>
        <b/>
        <i/>
        <vertAlign val="superscript"/>
        <sz val="11"/>
        <color theme="1"/>
        <rFont val="Calibri"/>
        <family val="2"/>
        <charset val="186"/>
        <scheme val="minor"/>
      </rPr>
      <t>3</t>
    </r>
    <r>
      <rPr>
        <b/>
        <i/>
        <sz val="11"/>
        <color theme="1"/>
        <rFont val="Calibri"/>
        <family val="2"/>
        <charset val="186"/>
        <scheme val="minor"/>
      </rPr>
      <t>; muud kulud</t>
    </r>
    <r>
      <rPr>
        <b/>
        <i/>
        <vertAlign val="superscript"/>
        <sz val="11"/>
        <color theme="1"/>
        <rFont val="Calibri"/>
        <family val="2"/>
        <charset val="186"/>
        <scheme val="minor"/>
      </rPr>
      <t>4</t>
    </r>
  </si>
  <si>
    <t>1 - kulude sisu (sisestada ostetavate teenuste nimetus - näiteks koolitus, uuring jne)</t>
  </si>
  <si>
    <t>2 - ühik (sisestada arvestuses kasutatav ühik - nt kord, tk, kvartal, kuu, aasta jne)</t>
  </si>
  <si>
    <t>4; 8 - määr (sisestada  ühiku hind või määr)</t>
  </si>
  <si>
    <t>5; 9 - kogus (sisestada ühikute kogus)</t>
  </si>
  <si>
    <r>
      <rPr>
        <i/>
        <vertAlign val="superscript"/>
        <sz val="11"/>
        <color theme="1"/>
        <rFont val="Calibri"/>
        <family val="2"/>
        <charset val="186"/>
        <scheme val="minor"/>
      </rPr>
      <t>1</t>
    </r>
    <r>
      <rPr>
        <i/>
        <sz val="11"/>
        <color theme="1"/>
        <rFont val="Calibri"/>
        <family val="2"/>
        <charset val="186"/>
        <scheme val="minor"/>
      </rPr>
      <t>Töökoha majandamiskulude puhul palume lahti kirjutada, millised kulud on määra arvestusse võetud.</t>
    </r>
  </si>
  <si>
    <r>
      <rPr>
        <i/>
        <vertAlign val="superscript"/>
        <sz val="11"/>
        <color theme="1"/>
        <rFont val="Calibri"/>
        <family val="2"/>
        <charset val="186"/>
        <scheme val="minor"/>
      </rPr>
      <t>2</t>
    </r>
    <r>
      <rPr>
        <i/>
        <sz val="11"/>
        <color theme="1"/>
        <rFont val="Calibri"/>
        <family val="2"/>
        <charset val="186"/>
        <scheme val="minor"/>
      </rPr>
      <t>Olulisemate teenuste all tuua välja teenused, mis on taotluse sisu kontekstis olulise kaalu ja/või sisuga ning vajavad rõhutamist.</t>
    </r>
  </si>
  <si>
    <r>
      <rPr>
        <i/>
        <vertAlign val="superscript"/>
        <sz val="11"/>
        <color theme="1"/>
        <rFont val="Calibri"/>
        <family val="2"/>
        <charset val="186"/>
        <scheme val="minor"/>
      </rPr>
      <t>3</t>
    </r>
    <r>
      <rPr>
        <i/>
        <sz val="11"/>
        <color theme="1"/>
        <rFont val="Calibri"/>
        <family val="2"/>
        <charset val="186"/>
        <scheme val="minor"/>
      </rPr>
      <t>Sotsiaal- ja tervishoiuteenused tuua välja teenuste kaupa (nt erihoolekandeteenus, saatjata alaealise välismaalase teenus, vaimse tervise teenus jne)</t>
    </r>
  </si>
  <si>
    <r>
      <rPr>
        <i/>
        <vertAlign val="superscript"/>
        <sz val="11"/>
        <color theme="1"/>
        <rFont val="Calibri"/>
        <family val="2"/>
        <charset val="186"/>
        <scheme val="minor"/>
      </rPr>
      <t>4</t>
    </r>
    <r>
      <rPr>
        <i/>
        <sz val="11"/>
        <color theme="1"/>
        <rFont val="Calibri"/>
        <family val="2"/>
        <charset val="186"/>
        <scheme val="minor"/>
      </rPr>
      <t>Muude kulude all võib välja tuua nii eraldi rõhutamist vajavad kuluread (nt hoonete kulud, vabatahtlike tegevusega seotud kulud jne), kui võib ka muud kulud märkida kogusummana, kuid sellisel juhul tuua selgituses välja, millised kulud kogusummas sisalduvad.</t>
    </r>
  </si>
  <si>
    <t>Tabel "KAIS jaotus"</t>
  </si>
  <si>
    <t>Pärast KAIS-i sisestamist tuua välja jaotus programmi tegevuste ja programmide vahel vastavalt tulemusvaldkonnale.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</si>
</sst>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sz val="12"/>
      <color theme="1"/>
      <name val="Calibri"/>
      <family val="2"/>
      <charset val="186"/>
      <scheme val="minor"/>
    </font>
    <font>
      <sz val="12"/>
      <color theme="1"/>
      <name val="Calibri"/>
      <family val="2"/>
      <charset val="186"/>
      <scheme val="minor"/>
    </font>
    <font>
      <b/>
      <i/>
      <sz val="11"/>
      <color theme="1"/>
      <name val="Calibri"/>
      <family val="2"/>
      <charset val="186"/>
      <scheme val="minor"/>
    </font>
    <font>
      <i/>
      <u/>
      <sz val="11"/>
      <color theme="1"/>
      <name val="Calibri"/>
      <family val="2"/>
      <charset val="186"/>
      <scheme val="minor"/>
    </font>
    <font>
      <b/>
      <i/>
      <vertAlign val="superscript"/>
      <sz val="11"/>
      <color theme="1"/>
      <name val="Calibri"/>
      <family val="2"/>
      <charset val="186"/>
      <scheme val="minor"/>
    </font>
    <font>
      <i/>
      <vertAlign val="superscript"/>
      <sz val="11"/>
      <color theme="1"/>
      <name val="Calibri"/>
      <family val="2"/>
      <charset val="186"/>
      <scheme val="minor"/>
    </font>
    <font>
      <u/>
      <sz val="11"/>
      <color theme="10"/>
      <name val="Calibri"/>
      <family val="2"/>
      <charset val="186"/>
      <scheme val="minor"/>
    </font>
    <font>
      <b/>
      <sz val="12"/>
      <color theme="4" tint="-0.249977111117893"/>
      <name val="Calibri"/>
      <family val="2"/>
      <charset val="186"/>
      <scheme val="minor"/>
    </font>
    <font>
      <b/>
      <sz val="12"/>
      <color rgb="FF000000"/>
      <name val="Calibri"/>
      <scheme val="minor"/>
    </font>
    <font>
      <b/>
      <sz val="12"/>
      <color rgb="FF305496"/>
      <name val="Calibri"/>
      <scheme val="minor"/>
    </font>
    <font>
      <b/>
      <sz val="12"/>
      <color theme="1"/>
      <name val="Calibri"/>
      <scheme val="minor"/>
    </font>
    <font>
      <sz val="11"/>
      <color rgb="FF000000"/>
      <name val="Calibri"/>
      <scheme val="minor"/>
    </font>
    <font>
      <b/>
      <sz val="11"/>
      <color rgb="FF000000"/>
      <name val="Calibri"/>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2">
    <xf numFmtId="0" fontId="0" fillId="0" borderId="0"/>
    <xf numFmtId="0" fontId="9" fillId="0" borderId="0" applyNumberFormat="0" applyFill="0" applyBorder="0" applyAlignment="0" applyProtection="0"/>
  </cellStyleXfs>
  <cellXfs count="68">
    <xf numFmtId="0" fontId="0" fillId="0" borderId="0" xfId="0"/>
    <xf numFmtId="0" fontId="1" fillId="0" borderId="0" xfId="0" applyFont="1"/>
    <xf numFmtId="0" fontId="2" fillId="0" borderId="0" xfId="0" applyFont="1"/>
    <xf numFmtId="0" fontId="1" fillId="2" borderId="1" xfId="0" applyFont="1" applyFill="1" applyBorder="1" applyAlignment="1">
      <alignment horizontal="center" vertical="top" wrapText="1"/>
    </xf>
    <xf numFmtId="0" fontId="4" fillId="0" borderId="0" xfId="0" applyFont="1"/>
    <xf numFmtId="0" fontId="3" fillId="2" borderId="0" xfId="0" applyFont="1" applyFill="1"/>
    <xf numFmtId="3" fontId="3" fillId="2" borderId="0" xfId="0" applyNumberFormat="1" applyFont="1" applyFill="1"/>
    <xf numFmtId="1" fontId="2" fillId="0" borderId="1" xfId="0" applyNumberFormat="1" applyFont="1" applyBorder="1" applyAlignment="1">
      <alignment horizontal="center"/>
    </xf>
    <xf numFmtId="1" fontId="2" fillId="0" borderId="0" xfId="0" applyNumberFormat="1" applyFont="1" applyAlignment="1">
      <alignment horizontal="center"/>
    </xf>
    <xf numFmtId="0" fontId="5" fillId="0" borderId="0" xfId="0" applyFont="1" applyAlignment="1">
      <alignment wrapText="1"/>
    </xf>
    <xf numFmtId="0" fontId="2" fillId="0" borderId="0" xfId="0" applyFont="1" applyAlignment="1">
      <alignment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top" wrapText="1"/>
    </xf>
    <xf numFmtId="2" fontId="3" fillId="2" borderId="1" xfId="0" applyNumberFormat="1" applyFont="1" applyFill="1" applyBorder="1" applyAlignment="1">
      <alignment horizontal="center"/>
    </xf>
    <xf numFmtId="3" fontId="3" fillId="2" borderId="1" xfId="0" applyNumberFormat="1" applyFont="1" applyFill="1" applyBorder="1" applyAlignment="1">
      <alignment horizontal="right"/>
    </xf>
    <xf numFmtId="3" fontId="3" fillId="2" borderId="1" xfId="0" applyNumberFormat="1" applyFont="1" applyFill="1" applyBorder="1"/>
    <xf numFmtId="0" fontId="1" fillId="2" borderId="1" xfId="0" applyFont="1" applyFill="1" applyBorder="1" applyAlignment="1">
      <alignment horizontal="center" vertical="top"/>
    </xf>
    <xf numFmtId="1" fontId="2"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3" fillId="2" borderId="1" xfId="0" applyFont="1" applyFill="1" applyBorder="1" applyAlignment="1">
      <alignment horizontal="left" indent="1"/>
    </xf>
    <xf numFmtId="0" fontId="0" fillId="3" borderId="1" xfId="0" applyFill="1" applyBorder="1" applyAlignment="1">
      <alignment horizontal="left" vertical="top" wrapText="1" indent="1"/>
    </xf>
    <xf numFmtId="0" fontId="0" fillId="0" borderId="1" xfId="0" applyBorder="1" applyAlignment="1">
      <alignment horizontal="left" vertical="top" wrapText="1" indent="1"/>
    </xf>
    <xf numFmtId="3" fontId="1" fillId="0" borderId="1" xfId="0" applyNumberFormat="1" applyFont="1" applyBorder="1" applyAlignment="1">
      <alignment horizontal="right" vertical="top"/>
    </xf>
    <xf numFmtId="0" fontId="0" fillId="0" borderId="1" xfId="0" applyBorder="1" applyAlignment="1">
      <alignment horizontal="left" vertical="top"/>
    </xf>
    <xf numFmtId="3" fontId="0" fillId="3" borderId="1" xfId="0" applyNumberFormat="1" applyFill="1" applyBorder="1" applyAlignment="1">
      <alignment horizontal="center" vertical="top"/>
    </xf>
    <xf numFmtId="2" fontId="0" fillId="3" borderId="1" xfId="0" applyNumberFormat="1" applyFill="1" applyBorder="1" applyAlignment="1">
      <alignment horizontal="center" vertical="top"/>
    </xf>
    <xf numFmtId="3" fontId="0" fillId="3" borderId="1" xfId="0" applyNumberFormat="1" applyFill="1" applyBorder="1" applyAlignment="1">
      <alignment horizontal="right" vertical="top"/>
    </xf>
    <xf numFmtId="3" fontId="0" fillId="2" borderId="1" xfId="0" applyNumberFormat="1" applyFill="1" applyBorder="1" applyAlignment="1">
      <alignment vertical="top"/>
    </xf>
    <xf numFmtId="3" fontId="0" fillId="0" borderId="1" xfId="0" applyNumberFormat="1" applyBorder="1" applyAlignment="1">
      <alignment horizontal="center" vertical="top"/>
    </xf>
    <xf numFmtId="2" fontId="0" fillId="0" borderId="1" xfId="0" applyNumberFormat="1" applyBorder="1" applyAlignment="1">
      <alignment horizontal="center" vertical="top"/>
    </xf>
    <xf numFmtId="3" fontId="0" fillId="0" borderId="1" xfId="0" applyNumberFormat="1" applyBorder="1" applyAlignment="1">
      <alignment horizontal="right" vertical="top"/>
    </xf>
    <xf numFmtId="3" fontId="1" fillId="0" borderId="1" xfId="0" applyNumberFormat="1" applyFont="1" applyBorder="1" applyAlignment="1">
      <alignment vertical="top"/>
    </xf>
    <xf numFmtId="0" fontId="0" fillId="3" borderId="1" xfId="0" applyFill="1" applyBorder="1" applyAlignment="1">
      <alignment horizontal="left" vertical="top"/>
    </xf>
    <xf numFmtId="0" fontId="1" fillId="0" borderId="0" xfId="0" applyFont="1" applyAlignment="1">
      <alignment horizontal="center" vertical="top" wrapText="1"/>
    </xf>
    <xf numFmtId="0" fontId="1" fillId="0" borderId="1" xfId="0" applyFont="1" applyBorder="1"/>
    <xf numFmtId="0" fontId="0" fillId="0" borderId="1" xfId="0" applyBorder="1"/>
    <xf numFmtId="0" fontId="1" fillId="0" borderId="1" xfId="0" applyFont="1" applyBorder="1" applyAlignment="1">
      <alignment horizontal="center" vertical="top" wrapText="1"/>
    </xf>
    <xf numFmtId="3" fontId="1" fillId="0" borderId="1" xfId="0" applyNumberFormat="1" applyFont="1" applyBorder="1"/>
    <xf numFmtId="0" fontId="1" fillId="3" borderId="1" xfId="0" applyFont="1" applyFill="1" applyBorder="1" applyAlignment="1">
      <alignment horizontal="left" indent="1"/>
    </xf>
    <xf numFmtId="3" fontId="1" fillId="3" borderId="1" xfId="0" applyNumberFormat="1" applyFont="1" applyFill="1" applyBorder="1"/>
    <xf numFmtId="0" fontId="0" fillId="3" borderId="1" xfId="0" applyFill="1" applyBorder="1" applyAlignment="1">
      <alignment horizontal="left" indent="2"/>
    </xf>
    <xf numFmtId="3" fontId="0" fillId="3" borderId="1" xfId="0" applyNumberFormat="1" applyFill="1" applyBorder="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2" borderId="1" xfId="0" applyFont="1" applyFill="1" applyBorder="1" applyAlignment="1">
      <alignment horizontal="center"/>
    </xf>
    <xf numFmtId="0" fontId="3" fillId="0" borderId="0" xfId="0" applyFont="1" applyAlignment="1">
      <alignment horizontal="left" wrapText="1"/>
    </xf>
    <xf numFmtId="0" fontId="3" fillId="0" borderId="0" xfId="0" applyFont="1" applyAlignment="1">
      <alignment horizontal="left"/>
    </xf>
    <xf numFmtId="0" fontId="13" fillId="0" borderId="0" xfId="0" applyFont="1" applyAlignment="1">
      <alignment horizontal="left" wrapText="1"/>
    </xf>
    <xf numFmtId="0" fontId="0" fillId="0" borderId="0" xfId="0" applyFill="1"/>
    <xf numFmtId="0" fontId="9" fillId="0" borderId="0" xfId="1" applyFill="1"/>
    <xf numFmtId="14" fontId="1" fillId="0" borderId="0" xfId="0" applyNumberFormat="1" applyFont="1" applyFill="1" applyAlignment="1">
      <alignment horizontal="left"/>
    </xf>
    <xf numFmtId="0" fontId="1" fillId="0" borderId="0" xfId="0" applyFont="1" applyFill="1"/>
    <xf numFmtId="0" fontId="0" fillId="0" borderId="1" xfId="0" applyFill="1" applyBorder="1" applyAlignment="1">
      <alignment horizontal="left" vertical="top" wrapText="1" indent="1"/>
    </xf>
    <xf numFmtId="0" fontId="0" fillId="0" borderId="1" xfId="0" applyFill="1" applyBorder="1" applyAlignment="1">
      <alignment horizontal="left" vertical="top"/>
    </xf>
    <xf numFmtId="3" fontId="0" fillId="0" borderId="1" xfId="0" applyNumberFormat="1" applyFill="1" applyBorder="1" applyAlignment="1">
      <alignment horizontal="right" vertical="top"/>
    </xf>
    <xf numFmtId="2" fontId="0" fillId="0" borderId="1" xfId="0" applyNumberFormat="1" applyFill="1" applyBorder="1" applyAlignment="1">
      <alignment horizontal="center" vertical="top"/>
    </xf>
    <xf numFmtId="4" fontId="0" fillId="0" borderId="1" xfId="0" applyNumberFormat="1" applyFill="1" applyBorder="1" applyAlignment="1">
      <alignment horizontal="right" vertical="top"/>
    </xf>
    <xf numFmtId="0" fontId="0" fillId="0" borderId="1" xfId="0" applyFill="1" applyBorder="1" applyAlignment="1">
      <alignment vertical="top"/>
    </xf>
    <xf numFmtId="0" fontId="0" fillId="0" borderId="1" xfId="0" applyFill="1" applyBorder="1" applyAlignment="1">
      <alignment vertical="top" wrapText="1"/>
    </xf>
    <xf numFmtId="0" fontId="3" fillId="0" borderId="1" xfId="0" applyFont="1" applyFill="1" applyBorder="1"/>
    <xf numFmtId="0" fontId="1" fillId="0" borderId="1" xfId="0" applyFont="1" applyFill="1" applyBorder="1" applyAlignment="1">
      <alignment horizontal="left" indent="1"/>
    </xf>
    <xf numFmtId="3" fontId="1" fillId="0" borderId="1" xfId="0" applyNumberFormat="1" applyFont="1" applyFill="1" applyBorder="1"/>
    <xf numFmtId="0" fontId="0" fillId="0" borderId="1" xfId="0" applyFill="1" applyBorder="1" applyAlignment="1">
      <alignment horizontal="left" indent="2"/>
    </xf>
    <xf numFmtId="3" fontId="0" fillId="0" borderId="1" xfId="0" applyNumberFormat="1" applyFill="1" applyBorder="1"/>
    <xf numFmtId="0" fontId="15" fillId="0" borderId="1" xfId="0" applyFont="1" applyFill="1" applyBorder="1" applyAlignment="1">
      <alignment vertical="top"/>
    </xf>
    <xf numFmtId="0" fontId="14" fillId="0" borderId="1" xfId="0" applyFont="1" applyFill="1" applyBorder="1" applyAlignment="1">
      <alignment vertical="top" wrapText="1"/>
    </xf>
    <xf numFmtId="3" fontId="3" fillId="0" borderId="0" xfId="0" applyNumberFormat="1" applyFont="1" applyFill="1" applyAlignment="1">
      <alignment horizontal="lef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pp.laanepold@tehik.e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AFD99-F607-45E4-A9FA-FDD9DE53F618}">
  <sheetPr codeName="Leht2"/>
  <dimension ref="A1:G68"/>
  <sheetViews>
    <sheetView tabSelected="1" workbookViewId="0">
      <pane xSplit="1" ySplit="5" topLeftCell="B6" activePane="bottomRight" state="frozen"/>
      <selection pane="bottomRight" activeCell="A5" sqref="A5"/>
      <selection pane="bottomLeft" activeCell="A4" sqref="A4"/>
      <selection pane="topRight" activeCell="B1" sqref="B1"/>
    </sheetView>
  </sheetViews>
  <sheetFormatPr defaultColWidth="8.85546875" defaultRowHeight="15" customHeight="1" outlineLevelRow="1"/>
  <cols>
    <col min="1" max="1" width="46.42578125" customWidth="1"/>
    <col min="2" max="6" width="13.42578125" customWidth="1"/>
    <col min="7" max="7" width="87.42578125" customWidth="1"/>
  </cols>
  <sheetData>
    <row r="1" spans="1:7" ht="32.25" customHeight="1">
      <c r="A1" s="46" t="s">
        <v>0</v>
      </c>
      <c r="B1" s="46"/>
      <c r="C1" s="46"/>
      <c r="D1" s="46"/>
    </row>
    <row r="2" spans="1:7" ht="31.5" customHeight="1">
      <c r="A2" s="48" t="s">
        <v>1</v>
      </c>
      <c r="B2" s="47"/>
      <c r="C2" s="47"/>
      <c r="D2" s="47"/>
      <c r="E2" s="2" t="s">
        <v>2</v>
      </c>
      <c r="G2" s="51">
        <v>45691</v>
      </c>
    </row>
    <row r="3" spans="1:7" ht="15.75">
      <c r="A3" s="5" t="s">
        <v>3</v>
      </c>
      <c r="B3" s="6">
        <f>F37</f>
        <v>944580</v>
      </c>
      <c r="C3" s="67" t="s">
        <v>4</v>
      </c>
      <c r="E3" s="2" t="s">
        <v>5</v>
      </c>
      <c r="G3" s="52"/>
    </row>
    <row r="4" spans="1:7">
      <c r="A4" s="1" t="s">
        <v>6</v>
      </c>
      <c r="E4" s="2" t="s">
        <v>7</v>
      </c>
      <c r="G4" s="52" t="s">
        <v>8</v>
      </c>
    </row>
    <row r="5" spans="1:7">
      <c r="E5" s="2" t="s">
        <v>9</v>
      </c>
      <c r="G5" s="50" t="s">
        <v>10</v>
      </c>
    </row>
    <row r="6" spans="1:7">
      <c r="A6" s="1" t="s">
        <v>11</v>
      </c>
    </row>
    <row r="7" spans="1:7" ht="14.45" customHeight="1">
      <c r="A7" s="44" t="s">
        <v>12</v>
      </c>
      <c r="B7" s="43" t="s">
        <v>13</v>
      </c>
      <c r="C7" s="17"/>
      <c r="D7" s="45">
        <v>2025</v>
      </c>
      <c r="E7" s="45"/>
      <c r="F7" s="45"/>
      <c r="G7" s="43" t="s">
        <v>14</v>
      </c>
    </row>
    <row r="8" spans="1:7" ht="30.75">
      <c r="A8" s="44"/>
      <c r="B8" s="43"/>
      <c r="C8" s="3" t="s">
        <v>15</v>
      </c>
      <c r="D8" s="3" t="s">
        <v>16</v>
      </c>
      <c r="E8" s="3" t="s">
        <v>17</v>
      </c>
      <c r="F8" s="3" t="s">
        <v>18</v>
      </c>
      <c r="G8" s="43"/>
    </row>
    <row r="9" spans="1:7" s="8" customFormat="1" ht="12.75" customHeight="1">
      <c r="A9" s="18">
        <v>1</v>
      </c>
      <c r="B9" s="7">
        <v>2</v>
      </c>
      <c r="C9" s="7">
        <v>3</v>
      </c>
      <c r="D9" s="7">
        <v>4</v>
      </c>
      <c r="E9" s="7">
        <v>5</v>
      </c>
      <c r="F9" s="7">
        <v>6</v>
      </c>
      <c r="G9" s="7">
        <v>12</v>
      </c>
    </row>
    <row r="10" spans="1:7">
      <c r="A10" s="19" t="s">
        <v>19</v>
      </c>
      <c r="B10" s="13"/>
      <c r="C10" s="13"/>
      <c r="D10" s="13"/>
      <c r="E10" s="13"/>
      <c r="F10" s="23">
        <f>SUM(F11:F14)</f>
        <v>0</v>
      </c>
      <c r="G10" s="58"/>
    </row>
    <row r="11" spans="1:7" hidden="1" outlineLevel="1">
      <c r="A11" s="21" t="s">
        <v>20</v>
      </c>
      <c r="B11" s="24" t="s">
        <v>21</v>
      </c>
      <c r="C11" s="25"/>
      <c r="D11" s="26"/>
      <c r="E11" s="27"/>
      <c r="F11" s="28">
        <f>ROUNDUP(D11*E11*C11*1.338,-1)</f>
        <v>0</v>
      </c>
      <c r="G11" s="58"/>
    </row>
    <row r="12" spans="1:7" hidden="1" outlineLevel="1">
      <c r="A12" s="21" t="s">
        <v>20</v>
      </c>
      <c r="B12" s="24" t="s">
        <v>21</v>
      </c>
      <c r="C12" s="25"/>
      <c r="D12" s="26"/>
      <c r="E12" s="27"/>
      <c r="F12" s="28">
        <f>ROUNDUP(D12*E12*C12*1.338,-1)</f>
        <v>0</v>
      </c>
      <c r="G12" s="58"/>
    </row>
    <row r="13" spans="1:7" hidden="1" outlineLevel="1">
      <c r="A13" s="21" t="s">
        <v>22</v>
      </c>
      <c r="B13" s="24" t="s">
        <v>21</v>
      </c>
      <c r="C13" s="25"/>
      <c r="D13" s="26"/>
      <c r="E13" s="27"/>
      <c r="F13" s="28">
        <f>ROUNDUP(D13*E13*C13*1.338,-1)</f>
        <v>0</v>
      </c>
      <c r="G13" s="58"/>
    </row>
    <row r="14" spans="1:7" hidden="1" outlineLevel="1">
      <c r="A14" s="21" t="s">
        <v>22</v>
      </c>
      <c r="B14" s="24" t="s">
        <v>21</v>
      </c>
      <c r="C14" s="25"/>
      <c r="D14" s="26"/>
      <c r="E14" s="27"/>
      <c r="F14" s="28">
        <f>ROUNDUP(D14*E14*C14*1.338,-1)</f>
        <v>0</v>
      </c>
      <c r="G14" s="58"/>
    </row>
    <row r="15" spans="1:7" collapsed="1">
      <c r="A15" s="19" t="s">
        <v>23</v>
      </c>
      <c r="B15" s="24"/>
      <c r="C15" s="29"/>
      <c r="D15" s="30"/>
      <c r="E15" s="31"/>
      <c r="F15" s="32">
        <f>SUM(F16:F17)</f>
        <v>0</v>
      </c>
      <c r="G15" s="58"/>
    </row>
    <row r="16" spans="1:7" ht="30.75" hidden="1" outlineLevel="1">
      <c r="A16" s="22" t="str">
        <f>CONCATENATE("Töökoha majandamiskulud - ",A2)</f>
        <v>Töökoha majandamiskulud - Asutuse nimi: 
Tervise ja Heaolu Infosüsteemide Keskus</v>
      </c>
      <c r="B16" s="24" t="s">
        <v>21</v>
      </c>
      <c r="C16" s="27"/>
      <c r="D16" s="26"/>
      <c r="E16" s="27"/>
      <c r="F16" s="28">
        <f>ROUNDUP(D16*E16*C16,-1)</f>
        <v>0</v>
      </c>
      <c r="G16" s="58"/>
    </row>
    <row r="17" spans="1:7" hidden="1" outlineLevel="1">
      <c r="A17" s="22" t="s">
        <v>24</v>
      </c>
      <c r="B17" s="24" t="s">
        <v>21</v>
      </c>
      <c r="C17" s="27"/>
      <c r="D17" s="26"/>
      <c r="E17" s="27"/>
      <c r="F17" s="28">
        <f>ROUNDUP(D17*E17*C17,-1)</f>
        <v>0</v>
      </c>
      <c r="G17" s="58"/>
    </row>
    <row r="18" spans="1:7" collapsed="1">
      <c r="A18" s="19" t="s">
        <v>25</v>
      </c>
      <c r="B18" s="24"/>
      <c r="C18" s="29"/>
      <c r="D18" s="30"/>
      <c r="E18" s="31"/>
      <c r="F18" s="32">
        <f>SUM(F19:F26)</f>
        <v>944580</v>
      </c>
      <c r="G18" s="65" t="s">
        <v>26</v>
      </c>
    </row>
    <row r="19" spans="1:7" ht="30.75" outlineLevel="1">
      <c r="A19" s="53" t="s">
        <v>27</v>
      </c>
      <c r="B19" s="54" t="s">
        <v>28</v>
      </c>
      <c r="C19" s="55">
        <v>250</v>
      </c>
      <c r="D19" s="56"/>
      <c r="E19" s="57">
        <v>69.900000000000006</v>
      </c>
      <c r="F19" s="28">
        <f>ROUNDUP(E19*C19,-1)</f>
        <v>17480</v>
      </c>
      <c r="G19" s="59" t="s">
        <v>29</v>
      </c>
    </row>
    <row r="20" spans="1:7" ht="121.5" outlineLevel="1">
      <c r="A20" s="53" t="s">
        <v>30</v>
      </c>
      <c r="B20" s="54" t="s">
        <v>28</v>
      </c>
      <c r="C20" s="55">
        <v>2950</v>
      </c>
      <c r="D20" s="56"/>
      <c r="E20" s="57">
        <v>69.900000000000006</v>
      </c>
      <c r="F20" s="28">
        <f>ROUNDUP(E20*C20,-1)</f>
        <v>206210</v>
      </c>
      <c r="G20" s="59" t="s">
        <v>31</v>
      </c>
    </row>
    <row r="21" spans="1:7" ht="213" outlineLevel="1">
      <c r="A21" s="53" t="s">
        <v>32</v>
      </c>
      <c r="B21" s="54" t="s">
        <v>28</v>
      </c>
      <c r="C21" s="55">
        <v>4680</v>
      </c>
      <c r="D21" s="56"/>
      <c r="E21" s="57">
        <v>69.900000000000006</v>
      </c>
      <c r="F21" s="28">
        <f>ROUNDUP(E21*C21,-1)</f>
        <v>327140</v>
      </c>
      <c r="G21" s="59" t="s">
        <v>33</v>
      </c>
    </row>
    <row r="22" spans="1:7" ht="30.75" outlineLevel="1">
      <c r="A22" s="53" t="s">
        <v>34</v>
      </c>
      <c r="B22" s="54" t="s">
        <v>28</v>
      </c>
      <c r="C22" s="55">
        <v>2000</v>
      </c>
      <c r="D22" s="56"/>
      <c r="E22" s="57">
        <v>69.900000000000006</v>
      </c>
      <c r="F22" s="28">
        <f>ROUNDUP(C22*E22,-1)</f>
        <v>139800</v>
      </c>
      <c r="G22" s="59" t="s">
        <v>35</v>
      </c>
    </row>
    <row r="23" spans="1:7" ht="45.75" outlineLevel="1">
      <c r="A23" s="53" t="s">
        <v>36</v>
      </c>
      <c r="B23" s="54" t="s">
        <v>28</v>
      </c>
      <c r="C23" s="55">
        <v>2000</v>
      </c>
      <c r="D23" s="56"/>
      <c r="E23" s="57">
        <v>69.900000000000006</v>
      </c>
      <c r="F23" s="28">
        <f>ROUNDUP(C23*E23,-1)</f>
        <v>139800</v>
      </c>
      <c r="G23" s="59" t="s">
        <v>37</v>
      </c>
    </row>
    <row r="24" spans="1:7" outlineLevel="1">
      <c r="A24" s="53" t="s">
        <v>38</v>
      </c>
      <c r="B24" s="54" t="s">
        <v>28</v>
      </c>
      <c r="C24" s="55">
        <v>320</v>
      </c>
      <c r="D24" s="56"/>
      <c r="E24" s="57">
        <v>62</v>
      </c>
      <c r="F24" s="28">
        <f>ROUNDUP(E24*C24,-1)</f>
        <v>19840</v>
      </c>
      <c r="G24" s="59" t="s">
        <v>39</v>
      </c>
    </row>
    <row r="25" spans="1:7" ht="45.75" outlineLevel="1">
      <c r="A25" s="53" t="s">
        <v>40</v>
      </c>
      <c r="B25" s="54" t="s">
        <v>28</v>
      </c>
      <c r="C25" s="55">
        <v>920</v>
      </c>
      <c r="D25" s="56"/>
      <c r="E25" s="57">
        <v>69.900000000000006</v>
      </c>
      <c r="F25" s="28">
        <f>ROUNDUP(E25*C25,-1)</f>
        <v>64310</v>
      </c>
      <c r="G25" s="59" t="s">
        <v>41</v>
      </c>
    </row>
    <row r="26" spans="1:7" ht="30.75" outlineLevel="1">
      <c r="A26" s="53" t="s">
        <v>42</v>
      </c>
      <c r="B26" s="54" t="s">
        <v>28</v>
      </c>
      <c r="C26" s="55">
        <v>250</v>
      </c>
      <c r="D26" s="56"/>
      <c r="E26" s="57">
        <v>120</v>
      </c>
      <c r="F26" s="28">
        <f>ROUNDUP(E26*C26,-1)</f>
        <v>30000</v>
      </c>
      <c r="G26" s="66" t="s">
        <v>43</v>
      </c>
    </row>
    <row r="27" spans="1:7">
      <c r="A27" s="19" t="s">
        <v>44</v>
      </c>
      <c r="B27" s="24"/>
      <c r="C27" s="29"/>
      <c r="D27" s="30"/>
      <c r="E27" s="31"/>
      <c r="F27" s="32">
        <f>SUM(F28:F31)</f>
        <v>0</v>
      </c>
      <c r="G27" s="58"/>
    </row>
    <row r="28" spans="1:7" hidden="1" outlineLevel="1">
      <c r="A28" s="21" t="s">
        <v>20</v>
      </c>
      <c r="B28" s="33"/>
      <c r="C28" s="27"/>
      <c r="D28" s="30"/>
      <c r="E28" s="27"/>
      <c r="F28" s="28">
        <f>ROUNDUP(E28*C28,-1)</f>
        <v>0</v>
      </c>
      <c r="G28" s="58"/>
    </row>
    <row r="29" spans="1:7" hidden="1" outlineLevel="1">
      <c r="A29" s="21" t="s">
        <v>20</v>
      </c>
      <c r="B29" s="33"/>
      <c r="C29" s="27"/>
      <c r="D29" s="30"/>
      <c r="E29" s="27"/>
      <c r="F29" s="28">
        <f>ROUNDUP(E29*C29,-1)</f>
        <v>0</v>
      </c>
      <c r="G29" s="58"/>
    </row>
    <row r="30" spans="1:7" hidden="1" outlineLevel="1">
      <c r="A30" s="21" t="s">
        <v>22</v>
      </c>
      <c r="B30" s="33"/>
      <c r="C30" s="27"/>
      <c r="D30" s="30"/>
      <c r="E30" s="27"/>
      <c r="F30" s="28">
        <f>ROUNDUP(E30*C30,-1)</f>
        <v>0</v>
      </c>
      <c r="G30" s="58"/>
    </row>
    <row r="31" spans="1:7" hidden="1" outlineLevel="1">
      <c r="A31" s="21" t="s">
        <v>22</v>
      </c>
      <c r="B31" s="33"/>
      <c r="C31" s="27"/>
      <c r="D31" s="30"/>
      <c r="E31" s="27"/>
      <c r="F31" s="28">
        <f>ROUNDUP(E31*C31,-1)</f>
        <v>0</v>
      </c>
      <c r="G31" s="58"/>
    </row>
    <row r="32" spans="1:7" collapsed="1">
      <c r="A32" s="19" t="s">
        <v>45</v>
      </c>
      <c r="B32" s="24"/>
      <c r="C32" s="29"/>
      <c r="D32" s="30"/>
      <c r="E32" s="31"/>
      <c r="F32" s="32">
        <f>SUM(F33:F36)</f>
        <v>0</v>
      </c>
      <c r="G32" s="58"/>
    </row>
    <row r="33" spans="1:7" hidden="1" outlineLevel="1">
      <c r="A33" s="21" t="s">
        <v>20</v>
      </c>
      <c r="B33" s="33"/>
      <c r="C33" s="27"/>
      <c r="D33" s="30"/>
      <c r="E33" s="27"/>
      <c r="F33" s="28">
        <f>ROUNDUP(E33*C33,-1)</f>
        <v>0</v>
      </c>
      <c r="G33" s="58"/>
    </row>
    <row r="34" spans="1:7" hidden="1" outlineLevel="1">
      <c r="A34" s="21" t="s">
        <v>20</v>
      </c>
      <c r="B34" s="33"/>
      <c r="C34" s="27"/>
      <c r="D34" s="30"/>
      <c r="E34" s="27"/>
      <c r="F34" s="28">
        <f>ROUNDUP(E34*C34,-1)</f>
        <v>0</v>
      </c>
      <c r="G34" s="58"/>
    </row>
    <row r="35" spans="1:7" hidden="1" outlineLevel="1">
      <c r="A35" s="21" t="s">
        <v>22</v>
      </c>
      <c r="B35" s="33"/>
      <c r="C35" s="27"/>
      <c r="D35" s="30"/>
      <c r="E35" s="27"/>
      <c r="F35" s="28">
        <f>ROUNDUP(E35*C35,-1)</f>
        <v>0</v>
      </c>
      <c r="G35" s="58"/>
    </row>
    <row r="36" spans="1:7" hidden="1" outlineLevel="1">
      <c r="A36" s="21" t="s">
        <v>22</v>
      </c>
      <c r="B36" s="33"/>
      <c r="C36" s="27"/>
      <c r="D36" s="30"/>
      <c r="E36" s="27"/>
      <c r="F36" s="28">
        <f>ROUNDUP(E36*C36,-1)</f>
        <v>0</v>
      </c>
      <c r="G36" s="58"/>
    </row>
    <row r="37" spans="1:7" s="4" customFormat="1" ht="15.75" collapsed="1">
      <c r="A37" s="20" t="s">
        <v>46</v>
      </c>
      <c r="B37" s="20"/>
      <c r="C37" s="16"/>
      <c r="D37" s="14"/>
      <c r="E37" s="15"/>
      <c r="F37" s="15">
        <f>F10+F15+F18+F27+F32</f>
        <v>944580</v>
      </c>
      <c r="G37" s="60" t="s">
        <v>4</v>
      </c>
    </row>
    <row r="39" spans="1:7">
      <c r="A39" s="35" t="s">
        <v>47</v>
      </c>
      <c r="B39" s="36"/>
      <c r="C39" s="36"/>
    </row>
    <row r="40" spans="1:7" s="12" customFormat="1" ht="45.75">
      <c r="A40" s="37" t="s">
        <v>48</v>
      </c>
      <c r="B40" s="37" t="s">
        <v>49</v>
      </c>
      <c r="C40" s="37" t="s">
        <v>50</v>
      </c>
      <c r="D40" s="34"/>
    </row>
    <row r="41" spans="1:7">
      <c r="A41" s="35" t="s">
        <v>51</v>
      </c>
      <c r="B41" s="35"/>
      <c r="C41" s="38">
        <f>C42+C46+C50</f>
        <v>0</v>
      </c>
    </row>
    <row r="42" spans="1:7" s="49" customFormat="1">
      <c r="A42" s="61" t="s">
        <v>52</v>
      </c>
      <c r="B42" s="61"/>
      <c r="C42" s="62">
        <f>SUM(C43:C45)</f>
        <v>0</v>
      </c>
    </row>
    <row r="43" spans="1:7" s="49" customFormat="1">
      <c r="A43" s="63" t="s">
        <v>53</v>
      </c>
      <c r="B43" s="63"/>
      <c r="C43" s="64"/>
    </row>
    <row r="44" spans="1:7" hidden="1">
      <c r="A44" s="41" t="s">
        <v>54</v>
      </c>
      <c r="B44" s="41"/>
      <c r="C44" s="42"/>
    </row>
    <row r="45" spans="1:7" hidden="1">
      <c r="A45" s="41" t="s">
        <v>54</v>
      </c>
      <c r="B45" s="41"/>
      <c r="C45" s="42"/>
    </row>
    <row r="46" spans="1:7" hidden="1">
      <c r="A46" s="39" t="s">
        <v>55</v>
      </c>
      <c r="B46" s="39"/>
      <c r="C46" s="40">
        <f>SUM(C47:C49)</f>
        <v>0</v>
      </c>
    </row>
    <row r="47" spans="1:7" hidden="1">
      <c r="A47" s="41" t="s">
        <v>54</v>
      </c>
      <c r="B47" s="41"/>
      <c r="C47" s="42"/>
    </row>
    <row r="48" spans="1:7" hidden="1">
      <c r="A48" s="41" t="s">
        <v>54</v>
      </c>
      <c r="B48" s="41"/>
      <c r="C48" s="42"/>
    </row>
    <row r="49" spans="1:3" hidden="1">
      <c r="A49" s="41" t="s">
        <v>54</v>
      </c>
      <c r="B49" s="41"/>
      <c r="C49" s="42"/>
    </row>
    <row r="50" spans="1:3" hidden="1">
      <c r="A50" s="39" t="s">
        <v>55</v>
      </c>
      <c r="B50" s="39"/>
      <c r="C50" s="40">
        <f>SUM(C51:C53)</f>
        <v>0</v>
      </c>
    </row>
    <row r="51" spans="1:3" hidden="1">
      <c r="A51" s="41" t="s">
        <v>54</v>
      </c>
      <c r="B51" s="41"/>
      <c r="C51" s="42"/>
    </row>
    <row r="52" spans="1:3" hidden="1">
      <c r="A52" s="41" t="s">
        <v>54</v>
      </c>
      <c r="B52" s="41"/>
      <c r="C52" s="42"/>
    </row>
    <row r="53" spans="1:3" hidden="1">
      <c r="A53" s="41" t="s">
        <v>54</v>
      </c>
      <c r="B53" s="41"/>
      <c r="C53" s="42"/>
    </row>
    <row r="54" spans="1:3" hidden="1">
      <c r="A54" s="35" t="s">
        <v>56</v>
      </c>
      <c r="B54" s="35"/>
      <c r="C54" s="38">
        <f>C55+C59+C63</f>
        <v>0</v>
      </c>
    </row>
    <row r="55" spans="1:3" hidden="1">
      <c r="A55" s="39" t="s">
        <v>55</v>
      </c>
      <c r="B55" s="39"/>
      <c r="C55" s="40">
        <f>SUM(C56:C58)</f>
        <v>0</v>
      </c>
    </row>
    <row r="56" spans="1:3" hidden="1">
      <c r="A56" s="41" t="s">
        <v>54</v>
      </c>
      <c r="B56" s="41"/>
      <c r="C56" s="42"/>
    </row>
    <row r="57" spans="1:3" hidden="1">
      <c r="A57" s="41" t="s">
        <v>54</v>
      </c>
      <c r="B57" s="41"/>
      <c r="C57" s="42"/>
    </row>
    <row r="58" spans="1:3" hidden="1">
      <c r="A58" s="41" t="s">
        <v>54</v>
      </c>
      <c r="B58" s="41"/>
      <c r="C58" s="42"/>
    </row>
    <row r="59" spans="1:3" hidden="1">
      <c r="A59" s="39" t="s">
        <v>55</v>
      </c>
      <c r="B59" s="39"/>
      <c r="C59" s="40">
        <f>SUM(C60:C62)</f>
        <v>0</v>
      </c>
    </row>
    <row r="60" spans="1:3" hidden="1">
      <c r="A60" s="41" t="s">
        <v>54</v>
      </c>
      <c r="B60" s="41"/>
      <c r="C60" s="42"/>
    </row>
    <row r="61" spans="1:3" hidden="1">
      <c r="A61" s="41" t="s">
        <v>54</v>
      </c>
      <c r="B61" s="41"/>
      <c r="C61" s="42"/>
    </row>
    <row r="62" spans="1:3" hidden="1">
      <c r="A62" s="41" t="s">
        <v>54</v>
      </c>
      <c r="B62" s="41"/>
      <c r="C62" s="42"/>
    </row>
    <row r="63" spans="1:3" hidden="1">
      <c r="A63" s="39" t="s">
        <v>55</v>
      </c>
      <c r="B63" s="39"/>
      <c r="C63" s="40">
        <f>SUM(C64:C66)</f>
        <v>0</v>
      </c>
    </row>
    <row r="64" spans="1:3" hidden="1">
      <c r="A64" s="41" t="s">
        <v>54</v>
      </c>
      <c r="B64" s="41"/>
      <c r="C64" s="42"/>
    </row>
    <row r="65" spans="1:3" hidden="1">
      <c r="A65" s="41" t="s">
        <v>54</v>
      </c>
      <c r="B65" s="41"/>
      <c r="C65" s="42"/>
    </row>
    <row r="66" spans="1:3" hidden="1">
      <c r="A66" s="41" t="s">
        <v>54</v>
      </c>
      <c r="B66" s="41"/>
      <c r="C66" s="42"/>
    </row>
    <row r="67" spans="1:3" ht="15" hidden="1" customHeight="1"/>
    <row r="68" spans="1:3">
      <c r="A68" s="61" t="s">
        <v>57</v>
      </c>
      <c r="B68" s="61"/>
      <c r="C68" s="62">
        <f>F18</f>
        <v>944580</v>
      </c>
    </row>
  </sheetData>
  <mergeCells count="6">
    <mergeCell ref="A1:D1"/>
    <mergeCell ref="A2:D2"/>
    <mergeCell ref="G7:G8"/>
    <mergeCell ref="A7:A8"/>
    <mergeCell ref="D7:F7"/>
    <mergeCell ref="B7:B8"/>
  </mergeCells>
  <hyperlinks>
    <hyperlink ref="G5" r:id="rId1" xr:uid="{6D4222EE-5650-46D4-BC0C-EBE7E205EF7A}"/>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361DB-6688-4C28-8FDD-115D8AED24C7}">
  <dimension ref="A1:A35"/>
  <sheetViews>
    <sheetView topLeftCell="A19" workbookViewId="0"/>
  </sheetViews>
  <sheetFormatPr defaultColWidth="8.85546875" defaultRowHeight="14.45"/>
  <cols>
    <col min="1" max="1" width="115.5703125" style="12" customWidth="1"/>
  </cols>
  <sheetData>
    <row r="1" spans="1:1">
      <c r="A1" s="9" t="s">
        <v>58</v>
      </c>
    </row>
    <row r="2" spans="1:1">
      <c r="A2" s="10" t="s">
        <v>59</v>
      </c>
    </row>
    <row r="3" spans="1:1">
      <c r="A3" s="10" t="s">
        <v>60</v>
      </c>
    </row>
    <row r="4" spans="1:1">
      <c r="A4" s="10" t="s">
        <v>61</v>
      </c>
    </row>
    <row r="6" spans="1:1">
      <c r="A6" s="9" t="s">
        <v>62</v>
      </c>
    </row>
    <row r="7" spans="1:1">
      <c r="A7" s="9" t="s">
        <v>63</v>
      </c>
    </row>
    <row r="8" spans="1:1">
      <c r="A8" s="11" t="s">
        <v>64</v>
      </c>
    </row>
    <row r="9" spans="1:1">
      <c r="A9" s="11" t="s">
        <v>65</v>
      </c>
    </row>
    <row r="10" spans="1:1">
      <c r="A10" s="11" t="s">
        <v>66</v>
      </c>
    </row>
    <row r="11" spans="1:1">
      <c r="A11" s="11" t="s">
        <v>67</v>
      </c>
    </row>
    <row r="12" spans="1:1">
      <c r="A12" s="11" t="s">
        <v>68</v>
      </c>
    </row>
    <row r="13" spans="1:1" ht="16.5">
      <c r="A13" s="9" t="s">
        <v>69</v>
      </c>
    </row>
    <row r="14" spans="1:1">
      <c r="A14" s="11" t="s">
        <v>70</v>
      </c>
    </row>
    <row r="15" spans="1:1">
      <c r="A15" s="11" t="s">
        <v>71</v>
      </c>
    </row>
    <row r="16" spans="1:1">
      <c r="A16" s="11" t="s">
        <v>72</v>
      </c>
    </row>
    <row r="17" spans="1:1">
      <c r="A17" s="11" t="s">
        <v>73</v>
      </c>
    </row>
    <row r="18" spans="1:1" ht="29.1">
      <c r="A18" s="11" t="s">
        <v>74</v>
      </c>
    </row>
    <row r="19" spans="1:1" ht="16.5">
      <c r="A19" s="9" t="s">
        <v>75</v>
      </c>
    </row>
    <row r="20" spans="1:1">
      <c r="A20" s="11" t="s">
        <v>76</v>
      </c>
    </row>
    <row r="21" spans="1:1">
      <c r="A21" s="11" t="s">
        <v>77</v>
      </c>
    </row>
    <row r="22" spans="1:1">
      <c r="A22" s="11" t="s">
        <v>78</v>
      </c>
    </row>
    <row r="23" spans="1:1">
      <c r="A23" s="11" t="s">
        <v>79</v>
      </c>
    </row>
    <row r="24" spans="1:1">
      <c r="A24" s="11" t="s">
        <v>73</v>
      </c>
    </row>
    <row r="25" spans="1:1" ht="8.25" customHeight="1">
      <c r="A25" s="10"/>
    </row>
    <row r="26" spans="1:1" ht="16.5">
      <c r="A26" s="10" t="s">
        <v>80</v>
      </c>
    </row>
    <row r="27" spans="1:1" ht="16.5" customHeight="1">
      <c r="A27" s="10" t="s">
        <v>81</v>
      </c>
    </row>
    <row r="28" spans="1:1" ht="30.95">
      <c r="A28" s="10" t="s">
        <v>82</v>
      </c>
    </row>
    <row r="29" spans="1:1" ht="30.95">
      <c r="A29" s="10" t="s">
        <v>83</v>
      </c>
    </row>
    <row r="30" spans="1:1">
      <c r="A30" s="10"/>
    </row>
    <row r="31" spans="1:1">
      <c r="A31" s="9" t="s">
        <v>84</v>
      </c>
    </row>
    <row r="32" spans="1:1">
      <c r="A32" s="10" t="s">
        <v>85</v>
      </c>
    </row>
    <row r="33" spans="1:1">
      <c r="A33" s="10"/>
    </row>
    <row r="34" spans="1:1">
      <c r="A34" s="10"/>
    </row>
    <row r="35" spans="1:1">
      <c r="A35" s="1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23861B-A437-4089-ABF5-F34ADF621B5B}"/>
</file>

<file path=customXml/itemProps2.xml><?xml version="1.0" encoding="utf-8"?>
<ds:datastoreItem xmlns:ds="http://schemas.openxmlformats.org/officeDocument/2006/customXml" ds:itemID="{970F3D00-8CD1-4BD6-929B-A279B1686DFF}"/>
</file>

<file path=customXml/itemProps3.xml><?xml version="1.0" encoding="utf-8"?>
<ds:datastoreItem xmlns:ds="http://schemas.openxmlformats.org/officeDocument/2006/customXml" ds:itemID="{5913FE11-D024-4ACF-8533-8DF49A2E6C95}"/>
</file>

<file path=docProps/app.xml><?xml version="1.0" encoding="utf-8"?>
<Properties xmlns="http://schemas.openxmlformats.org/officeDocument/2006/extended-properties" xmlns:vt="http://schemas.openxmlformats.org/officeDocument/2006/docPropsVTypes">
  <Application>Microsoft Excel Online</Application>
  <Manager/>
  <Company>Registrite ja Infosüsteemide Keskus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Jurjev</dc:creator>
  <cp:keywords/>
  <dc:description/>
  <cp:lastModifiedBy>Kirsti Toodu - SOM</cp:lastModifiedBy>
  <cp:revision/>
  <dcterms:created xsi:type="dcterms:W3CDTF">2022-11-16T14:42:59Z</dcterms:created>
  <dcterms:modified xsi:type="dcterms:W3CDTF">2025-02-05T13:39:30Z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1078ff1a-9385-4ee9-8deb-a9bbac9c2b8b</vt:lpwstr>
  </property>
  <property fmtid="{D5CDD505-2E9C-101B-9397-08002B2CF9AE}" pid="4" name="MediaServiceImageTags">
    <vt:lpwstr/>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xd_Signature">
    <vt:bool>false</vt:bool>
  </property>
  <property fmtid="{D5CDD505-2E9C-101B-9397-08002B2CF9AE}" pid="13" name="MSIP_Label_defa4170-0d19-0005-0004-bc88714345d2_Enabled">
    <vt:lpwstr>true</vt:lpwstr>
  </property>
  <property fmtid="{D5CDD505-2E9C-101B-9397-08002B2CF9AE}" pid="14" name="MSIP_Label_defa4170-0d19-0005-0004-bc88714345d2_SetDate">
    <vt:lpwstr>2024-11-12T14:56:44Z</vt:lpwstr>
  </property>
  <property fmtid="{D5CDD505-2E9C-101B-9397-08002B2CF9AE}" pid="15" name="MSIP_Label_defa4170-0d19-0005-0004-bc88714345d2_Method">
    <vt:lpwstr>Standard</vt:lpwstr>
  </property>
  <property fmtid="{D5CDD505-2E9C-101B-9397-08002B2CF9AE}" pid="16" name="MSIP_Label_defa4170-0d19-0005-0004-bc88714345d2_Name">
    <vt:lpwstr>defa4170-0d19-0005-0004-bc88714345d2</vt:lpwstr>
  </property>
  <property fmtid="{D5CDD505-2E9C-101B-9397-08002B2CF9AE}" pid="17" name="MSIP_Label_defa4170-0d19-0005-0004-bc88714345d2_SiteId">
    <vt:lpwstr>8fe098d2-428d-4bd4-9803-7195fe96f0e2</vt:lpwstr>
  </property>
  <property fmtid="{D5CDD505-2E9C-101B-9397-08002B2CF9AE}" pid="18" name="MSIP_Label_defa4170-0d19-0005-0004-bc88714345d2_ActionId">
    <vt:lpwstr>f73cd4a4-cd46-42b3-96fc-011a8d8b8efd</vt:lpwstr>
  </property>
  <property fmtid="{D5CDD505-2E9C-101B-9397-08002B2CF9AE}" pid="19" name="MSIP_Label_defa4170-0d19-0005-0004-bc88714345d2_ContentBits">
    <vt:lpwstr>0</vt:lpwstr>
  </property>
  <property fmtid="{D5CDD505-2E9C-101B-9397-08002B2CF9AE}" pid="20" name="_AdHocReviewCycleID">
    <vt:i4>-434123646</vt:i4>
  </property>
  <property fmtid="{D5CDD505-2E9C-101B-9397-08002B2CF9AE}" pid="21" name="_NewReviewCycle">
    <vt:lpwstr/>
  </property>
  <property fmtid="{D5CDD505-2E9C-101B-9397-08002B2CF9AE}" pid="22" name="_EmailSubject">
    <vt:lpwstr>Reservitaotluse materjalid - tähtaeg 03.02.2025</vt:lpwstr>
  </property>
  <property fmtid="{D5CDD505-2E9C-101B-9397-08002B2CF9AE}" pid="23" name="_AuthorEmail">
    <vt:lpwstr>marje.pihl@tehik.ee</vt:lpwstr>
  </property>
  <property fmtid="{D5CDD505-2E9C-101B-9397-08002B2CF9AE}" pid="24" name="_AuthorEmailDisplayName">
    <vt:lpwstr>Marje Pihl</vt:lpwstr>
  </property>
  <property fmtid="{D5CDD505-2E9C-101B-9397-08002B2CF9AE}" pid="25" name="_PreviousAdHocReviewCycleID">
    <vt:i4>358742166</vt:i4>
  </property>
  <property fmtid="{D5CDD505-2E9C-101B-9397-08002B2CF9AE}" pid="26" name="_ReviewingToolsShownOnce">
    <vt:lpwstr/>
  </property>
</Properties>
</file>